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" sheetId="1" r:id="rId1"/>
  </sheets>
  <definedNames>
    <definedName name="_xlnm._FilterDatabase" localSheetId="0" hidden="1">成绩!$B$2:$J$83</definedName>
    <definedName name="_xlnm.Print_Titles" localSheetId="0">成绩!$1:$2</definedName>
  </definedNames>
  <calcPr calcId="144525"/>
</workbook>
</file>

<file path=xl/sharedStrings.xml><?xml version="1.0" encoding="utf-8"?>
<sst xmlns="http://schemas.openxmlformats.org/spreadsheetml/2006/main" count="445" uniqueCount="147">
  <si>
    <t>2023年邵阳县事业单位公开招聘（选调）工作人员入围面试人员名单</t>
  </si>
  <si>
    <t>序号</t>
  </si>
  <si>
    <t>招考单位</t>
  </si>
  <si>
    <t>岗位代码及岗位名称</t>
  </si>
  <si>
    <t>招聘（选调）计划</t>
  </si>
  <si>
    <t>入围比例</t>
  </si>
  <si>
    <t>姓名</t>
  </si>
  <si>
    <t>性别</t>
  </si>
  <si>
    <t>准考证号</t>
  </si>
  <si>
    <t>笔试成绩</t>
  </si>
  <si>
    <t>备注</t>
  </si>
  <si>
    <t>乡镇生态环境事务中心</t>
  </si>
  <si>
    <t>1-专业技术岗位</t>
  </si>
  <si>
    <t>2：1</t>
  </si>
  <si>
    <t>曹子俊</t>
  </si>
  <si>
    <t>男</t>
  </si>
  <si>
    <t>黄颖蓓</t>
  </si>
  <si>
    <t>女</t>
  </si>
  <si>
    <t>肖时益</t>
  </si>
  <si>
    <t>周予馨</t>
  </si>
  <si>
    <t>刘睿</t>
  </si>
  <si>
    <t>刘斌</t>
  </si>
  <si>
    <t>罗紫蓉</t>
  </si>
  <si>
    <t>陈昱霖</t>
  </si>
  <si>
    <t>谢鑫凌</t>
  </si>
  <si>
    <t>刘苏苒</t>
  </si>
  <si>
    <t>杨淇</t>
  </si>
  <si>
    <t>岳亚成</t>
  </si>
  <si>
    <t>王志鸿</t>
  </si>
  <si>
    <t>陈浩波</t>
  </si>
  <si>
    <t>阮杏芝</t>
  </si>
  <si>
    <t>阮璐瑶</t>
  </si>
  <si>
    <t>陈杰</t>
  </si>
  <si>
    <t>黎鑫</t>
  </si>
  <si>
    <t>阮晓帆</t>
  </si>
  <si>
    <t>蒋隽纬</t>
  </si>
  <si>
    <t>苏辽原</t>
  </si>
  <si>
    <t>龙娟</t>
  </si>
  <si>
    <t>王金玉</t>
  </si>
  <si>
    <t>李凌峰</t>
  </si>
  <si>
    <t>邓梦云</t>
  </si>
  <si>
    <t>邹腾</t>
  </si>
  <si>
    <t>夏倩钰</t>
  </si>
  <si>
    <t>姚瑶</t>
  </si>
  <si>
    <t>张志强</t>
  </si>
  <si>
    <t>刘娴慧</t>
  </si>
  <si>
    <t>乡镇自然资源和村镇建设事务中心</t>
  </si>
  <si>
    <t>2-专业技术岗位</t>
  </si>
  <si>
    <t>蒋文利</t>
  </si>
  <si>
    <t>何翔</t>
  </si>
  <si>
    <t>陈治</t>
  </si>
  <si>
    <t>伍建雄</t>
  </si>
  <si>
    <t>张政</t>
  </si>
  <si>
    <t>罗丰良</t>
  </si>
  <si>
    <t>吴浩</t>
  </si>
  <si>
    <t>曾志强</t>
  </si>
  <si>
    <t>陈俊文</t>
  </si>
  <si>
    <t>罗创新</t>
  </si>
  <si>
    <t>丁祥钦</t>
  </si>
  <si>
    <t>王东华</t>
  </si>
  <si>
    <t>熊孝磊</t>
  </si>
  <si>
    <t>张弢</t>
  </si>
  <si>
    <t>杨天政</t>
  </si>
  <si>
    <t>刘岩</t>
  </si>
  <si>
    <t>孙文豪</t>
  </si>
  <si>
    <t>周全良</t>
  </si>
  <si>
    <t>曾晓冬</t>
  </si>
  <si>
    <t>唐立冬</t>
  </si>
  <si>
    <t>文潇懿</t>
  </si>
  <si>
    <t>唐果</t>
  </si>
  <si>
    <t>夏威</t>
  </si>
  <si>
    <t>曾宇</t>
  </si>
  <si>
    <t>唐飞龙</t>
  </si>
  <si>
    <t>潘显涛</t>
  </si>
  <si>
    <t>李成龙</t>
  </si>
  <si>
    <t>杨焕星</t>
  </si>
  <si>
    <t>曾敬</t>
  </si>
  <si>
    <t>杨尚德</t>
  </si>
  <si>
    <t>刘威</t>
  </si>
  <si>
    <t>王军</t>
  </si>
  <si>
    <t>唐依林</t>
  </si>
  <si>
    <t>胡淞淇</t>
  </si>
  <si>
    <t>杨哲</t>
  </si>
  <si>
    <t>刘诗辉</t>
  </si>
  <si>
    <t>黄凯丽</t>
  </si>
  <si>
    <t>吴涛</t>
  </si>
  <si>
    <t>郑乐耕</t>
  </si>
  <si>
    <t>罗思文</t>
  </si>
  <si>
    <t>张家铨</t>
  </si>
  <si>
    <t>申小琼</t>
  </si>
  <si>
    <t>钟忠</t>
  </si>
  <si>
    <t>卿文都</t>
  </si>
  <si>
    <t>朱绍秋</t>
  </si>
  <si>
    <t>乡镇所属事业单位</t>
  </si>
  <si>
    <t>3-计算机信息员</t>
  </si>
  <si>
    <t>蒋诗星</t>
  </si>
  <si>
    <t>杨世玉</t>
  </si>
  <si>
    <t>莫惠淞</t>
  </si>
  <si>
    <t>申钰</t>
  </si>
  <si>
    <t>蒋红年</t>
  </si>
  <si>
    <t>银明慧</t>
  </si>
  <si>
    <t>4-会计</t>
  </si>
  <si>
    <t>吴昊</t>
  </si>
  <si>
    <t>谢卉</t>
  </si>
  <si>
    <t>李慧</t>
  </si>
  <si>
    <t>杨雨欣</t>
  </si>
  <si>
    <t>邵阳县光荣院</t>
  </si>
  <si>
    <t>2-管理岗位（文秘）</t>
  </si>
  <si>
    <t>2:1</t>
  </si>
  <si>
    <t>罗茗恋</t>
  </si>
  <si>
    <t>何琰</t>
  </si>
  <si>
    <t>邵阳县不动产登记中心</t>
  </si>
  <si>
    <t>14-管理岗位（文秘）</t>
  </si>
  <si>
    <t>黄江锋</t>
  </si>
  <si>
    <t>莫金龙</t>
  </si>
  <si>
    <t>邵阳县人才发展服务中心</t>
  </si>
  <si>
    <t>15-管理岗位</t>
  </si>
  <si>
    <t>李晗靖</t>
  </si>
  <si>
    <t>颜学府</t>
  </si>
  <si>
    <t>县政府发展研究中心</t>
  </si>
  <si>
    <t>16-管理岗位（文秘）</t>
  </si>
  <si>
    <t>田新月</t>
  </si>
  <si>
    <t>陈红林</t>
  </si>
  <si>
    <t>县医保基金稽核中心</t>
  </si>
  <si>
    <t>18-专业技术岗位</t>
  </si>
  <si>
    <t>杨历涛</t>
  </si>
  <si>
    <t>唐亮</t>
  </si>
  <si>
    <t>19-专业技术岗位（计算机）</t>
  </si>
  <si>
    <t>柳侃</t>
  </si>
  <si>
    <t>高小建</t>
  </si>
  <si>
    <t>邵阳县教师进修学校</t>
  </si>
  <si>
    <t>20-专业技术岗位（财务报账员）</t>
  </si>
  <si>
    <t>3：1</t>
  </si>
  <si>
    <t>李跃龙</t>
  </si>
  <si>
    <t>蒋建红</t>
  </si>
  <si>
    <t>陈迎春</t>
  </si>
  <si>
    <t>21-管理岗位（办公室干事）</t>
  </si>
  <si>
    <t>吕温</t>
  </si>
  <si>
    <t>伍睿</t>
  </si>
  <si>
    <t>邵阳县网上信访投诉中心</t>
  </si>
  <si>
    <t>25-管理岗位（文秘）</t>
  </si>
  <si>
    <t>1:1</t>
  </si>
  <si>
    <t>李辉</t>
  </si>
  <si>
    <t>邵阳县墙体改革和散装水泥服务中心</t>
  </si>
  <si>
    <t>26-管理岗位（文秘）</t>
  </si>
  <si>
    <t>张鹏</t>
  </si>
  <si>
    <t>鄢伟群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</si>
</sst>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方正公文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11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13" borderId="12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7"/>
  <sheetViews>
    <sheetView tabSelected="1" topLeftCell="A85" workbookViewId="0">
      <selection activeCell="A3" sqref="A3:A107"/>
    </sheetView>
  </sheetViews>
  <sheetFormatPr defaultColWidth="9" defaultRowHeight="13.5"/>
  <cols>
    <col min="1" max="1" width="4.625" style="1" customWidth="1"/>
    <col min="2" max="2" width="24.75" style="2" customWidth="1"/>
    <col min="3" max="3" width="17.875" style="2" customWidth="1"/>
    <col min="4" max="4" width="5.375" style="2" customWidth="1"/>
    <col min="5" max="5" width="5.75" style="3" customWidth="1"/>
    <col min="6" max="6" width="9" style="4"/>
    <col min="7" max="7" width="4.625" style="4" customWidth="1"/>
    <col min="8" max="8" width="9.25" style="4" customWidth="1"/>
    <col min="9" max="9" width="7" style="4" customWidth="1"/>
    <col min="10" max="10" width="5.875" style="4" customWidth="1"/>
    <col min="11" max="16384" width="9" style="1"/>
  </cols>
  <sheetData>
    <row r="1" s="1" customFormat="1" ht="42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18"/>
    </row>
    <row r="2" s="1" customFormat="1" ht="67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customFormat="1" ht="21" customHeight="1" spans="1:10">
      <c r="A3" s="10">
        <v>1</v>
      </c>
      <c r="B3" s="11" t="s">
        <v>11</v>
      </c>
      <c r="C3" s="11" t="s">
        <v>12</v>
      </c>
      <c r="D3" s="12">
        <v>15</v>
      </c>
      <c r="E3" s="13" t="s">
        <v>13</v>
      </c>
      <c r="F3" s="10" t="s">
        <v>14</v>
      </c>
      <c r="G3" s="10" t="s">
        <v>15</v>
      </c>
      <c r="H3" s="10" t="str">
        <f>"20231204"</f>
        <v>20231204</v>
      </c>
      <c r="I3" s="10">
        <v>75.1</v>
      </c>
      <c r="J3" s="10"/>
    </row>
    <row r="4" customFormat="1" ht="21" customHeight="1" spans="1:10">
      <c r="A4" s="10">
        <v>2</v>
      </c>
      <c r="B4" s="11" t="s">
        <v>11</v>
      </c>
      <c r="C4" s="11" t="s">
        <v>12</v>
      </c>
      <c r="D4" s="14"/>
      <c r="E4" s="15"/>
      <c r="F4" s="10" t="s">
        <v>16</v>
      </c>
      <c r="G4" s="10" t="s">
        <v>17</v>
      </c>
      <c r="H4" s="10" t="str">
        <f>"20231120"</f>
        <v>20231120</v>
      </c>
      <c r="I4" s="10">
        <v>74.9</v>
      </c>
      <c r="J4" s="10"/>
    </row>
    <row r="5" customFormat="1" ht="21" customHeight="1" spans="1:10">
      <c r="A5" s="10">
        <v>3</v>
      </c>
      <c r="B5" s="11" t="s">
        <v>11</v>
      </c>
      <c r="C5" s="11" t="s">
        <v>12</v>
      </c>
      <c r="D5" s="14"/>
      <c r="E5" s="15"/>
      <c r="F5" s="10" t="s">
        <v>18</v>
      </c>
      <c r="G5" s="10" t="s">
        <v>15</v>
      </c>
      <c r="H5" s="10" t="str">
        <f>"20231216"</f>
        <v>20231216</v>
      </c>
      <c r="I5" s="10">
        <v>74.3</v>
      </c>
      <c r="J5" s="10"/>
    </row>
    <row r="6" customFormat="1" ht="21" customHeight="1" spans="1:10">
      <c r="A6" s="10">
        <v>4</v>
      </c>
      <c r="B6" s="11" t="s">
        <v>11</v>
      </c>
      <c r="C6" s="11" t="s">
        <v>12</v>
      </c>
      <c r="D6" s="14"/>
      <c r="E6" s="15"/>
      <c r="F6" s="10" t="s">
        <v>19</v>
      </c>
      <c r="G6" s="10" t="s">
        <v>17</v>
      </c>
      <c r="H6" s="10" t="str">
        <f>"20231228"</f>
        <v>20231228</v>
      </c>
      <c r="I6" s="10">
        <v>74.1</v>
      </c>
      <c r="J6" s="10"/>
    </row>
    <row r="7" customFormat="1" ht="21" customHeight="1" spans="1:10">
      <c r="A7" s="10">
        <v>5</v>
      </c>
      <c r="B7" s="11" t="s">
        <v>11</v>
      </c>
      <c r="C7" s="11" t="s">
        <v>12</v>
      </c>
      <c r="D7" s="14"/>
      <c r="E7" s="15"/>
      <c r="F7" s="10" t="s">
        <v>20</v>
      </c>
      <c r="G7" s="10" t="s">
        <v>15</v>
      </c>
      <c r="H7" s="10" t="str">
        <f>"20231226"</f>
        <v>20231226</v>
      </c>
      <c r="I7" s="10">
        <v>74</v>
      </c>
      <c r="J7" s="10"/>
    </row>
    <row r="8" customFormat="1" ht="21" customHeight="1" spans="1:10">
      <c r="A8" s="10">
        <v>6</v>
      </c>
      <c r="B8" s="11" t="s">
        <v>11</v>
      </c>
      <c r="C8" s="11" t="s">
        <v>12</v>
      </c>
      <c r="D8" s="14"/>
      <c r="E8" s="15"/>
      <c r="F8" s="10" t="s">
        <v>21</v>
      </c>
      <c r="G8" s="10" t="s">
        <v>15</v>
      </c>
      <c r="H8" s="10" t="str">
        <f>"20231215"</f>
        <v>20231215</v>
      </c>
      <c r="I8" s="10">
        <v>73.7</v>
      </c>
      <c r="J8" s="10"/>
    </row>
    <row r="9" customFormat="1" ht="21" customHeight="1" spans="1:10">
      <c r="A9" s="10">
        <v>7</v>
      </c>
      <c r="B9" s="11" t="s">
        <v>11</v>
      </c>
      <c r="C9" s="11" t="s">
        <v>12</v>
      </c>
      <c r="D9" s="14"/>
      <c r="E9" s="15"/>
      <c r="F9" s="10" t="s">
        <v>22</v>
      </c>
      <c r="G9" s="10" t="s">
        <v>17</v>
      </c>
      <c r="H9" s="10" t="str">
        <f>"20231205"</f>
        <v>20231205</v>
      </c>
      <c r="I9" s="10">
        <v>73.6</v>
      </c>
      <c r="J9" s="10"/>
    </row>
    <row r="10" customFormat="1" ht="21" customHeight="1" spans="1:10">
      <c r="A10" s="10">
        <v>8</v>
      </c>
      <c r="B10" s="11" t="s">
        <v>11</v>
      </c>
      <c r="C10" s="11" t="s">
        <v>12</v>
      </c>
      <c r="D10" s="14"/>
      <c r="E10" s="15"/>
      <c r="F10" s="10" t="s">
        <v>23</v>
      </c>
      <c r="G10" s="10" t="s">
        <v>15</v>
      </c>
      <c r="H10" s="10" t="str">
        <f>"20231223"</f>
        <v>20231223</v>
      </c>
      <c r="I10" s="10">
        <v>73.6</v>
      </c>
      <c r="J10" s="10"/>
    </row>
    <row r="11" customFormat="1" ht="21" customHeight="1" spans="1:10">
      <c r="A11" s="10">
        <v>9</v>
      </c>
      <c r="B11" s="11" t="s">
        <v>11</v>
      </c>
      <c r="C11" s="11" t="s">
        <v>12</v>
      </c>
      <c r="D11" s="14"/>
      <c r="E11" s="15"/>
      <c r="F11" s="10" t="s">
        <v>24</v>
      </c>
      <c r="G11" s="10" t="s">
        <v>15</v>
      </c>
      <c r="H11" s="10" t="str">
        <f>"20231131"</f>
        <v>20231131</v>
      </c>
      <c r="I11" s="10">
        <v>73.2</v>
      </c>
      <c r="J11" s="10"/>
    </row>
    <row r="12" customFormat="1" ht="21" customHeight="1" spans="1:10">
      <c r="A12" s="10">
        <v>10</v>
      </c>
      <c r="B12" s="11" t="s">
        <v>11</v>
      </c>
      <c r="C12" s="11" t="s">
        <v>12</v>
      </c>
      <c r="D12" s="14"/>
      <c r="E12" s="15"/>
      <c r="F12" s="10" t="s">
        <v>25</v>
      </c>
      <c r="G12" s="10" t="s">
        <v>15</v>
      </c>
      <c r="H12" s="10" t="str">
        <f>"20231124"</f>
        <v>20231124</v>
      </c>
      <c r="I12" s="10">
        <v>73</v>
      </c>
      <c r="J12" s="10"/>
    </row>
    <row r="13" customFormat="1" ht="21" customHeight="1" spans="1:10">
      <c r="A13" s="10">
        <v>11</v>
      </c>
      <c r="B13" s="11" t="s">
        <v>11</v>
      </c>
      <c r="C13" s="11" t="s">
        <v>12</v>
      </c>
      <c r="D13" s="14"/>
      <c r="E13" s="15"/>
      <c r="F13" s="10" t="s">
        <v>26</v>
      </c>
      <c r="G13" s="10" t="s">
        <v>15</v>
      </c>
      <c r="H13" s="10" t="str">
        <f>"20231207"</f>
        <v>20231207</v>
      </c>
      <c r="I13" s="10">
        <v>73</v>
      </c>
      <c r="J13" s="10"/>
    </row>
    <row r="14" customFormat="1" ht="21" customHeight="1" spans="1:10">
      <c r="A14" s="10">
        <v>12</v>
      </c>
      <c r="B14" s="11" t="s">
        <v>11</v>
      </c>
      <c r="C14" s="11" t="s">
        <v>12</v>
      </c>
      <c r="D14" s="14"/>
      <c r="E14" s="15"/>
      <c r="F14" s="10" t="s">
        <v>27</v>
      </c>
      <c r="G14" s="10" t="s">
        <v>15</v>
      </c>
      <c r="H14" s="10" t="str">
        <f>"20231128"</f>
        <v>20231128</v>
      </c>
      <c r="I14" s="10">
        <v>72.6</v>
      </c>
      <c r="J14" s="10"/>
    </row>
    <row r="15" customFormat="1" ht="21" customHeight="1" spans="1:10">
      <c r="A15" s="10">
        <v>13</v>
      </c>
      <c r="B15" s="11" t="s">
        <v>11</v>
      </c>
      <c r="C15" s="11" t="s">
        <v>12</v>
      </c>
      <c r="D15" s="14"/>
      <c r="E15" s="15"/>
      <c r="F15" s="10" t="s">
        <v>28</v>
      </c>
      <c r="G15" s="10" t="s">
        <v>15</v>
      </c>
      <c r="H15" s="10" t="str">
        <f>"20231213"</f>
        <v>20231213</v>
      </c>
      <c r="I15" s="10">
        <v>72.2</v>
      </c>
      <c r="J15" s="10"/>
    </row>
    <row r="16" customFormat="1" ht="21" customHeight="1" spans="1:10">
      <c r="A16" s="10">
        <v>14</v>
      </c>
      <c r="B16" s="11" t="s">
        <v>11</v>
      </c>
      <c r="C16" s="11" t="s">
        <v>12</v>
      </c>
      <c r="D16" s="14"/>
      <c r="E16" s="15"/>
      <c r="F16" s="10" t="s">
        <v>29</v>
      </c>
      <c r="G16" s="10" t="s">
        <v>15</v>
      </c>
      <c r="H16" s="10" t="str">
        <f>"20231227"</f>
        <v>20231227</v>
      </c>
      <c r="I16" s="10">
        <v>71.7</v>
      </c>
      <c r="J16" s="10"/>
    </row>
    <row r="17" customFormat="1" ht="21" customHeight="1" spans="1:10">
      <c r="A17" s="10">
        <v>15</v>
      </c>
      <c r="B17" s="11" t="s">
        <v>11</v>
      </c>
      <c r="C17" s="11" t="s">
        <v>12</v>
      </c>
      <c r="D17" s="14"/>
      <c r="E17" s="15"/>
      <c r="F17" s="10" t="s">
        <v>30</v>
      </c>
      <c r="G17" s="10" t="s">
        <v>17</v>
      </c>
      <c r="H17" s="10" t="str">
        <f>"20231121"</f>
        <v>20231121</v>
      </c>
      <c r="I17" s="10">
        <v>70.3</v>
      </c>
      <c r="J17" s="10"/>
    </row>
    <row r="18" customFormat="1" ht="21" customHeight="1" spans="1:10">
      <c r="A18" s="10">
        <v>16</v>
      </c>
      <c r="B18" s="11" t="s">
        <v>11</v>
      </c>
      <c r="C18" s="11" t="s">
        <v>12</v>
      </c>
      <c r="D18" s="14"/>
      <c r="E18" s="15"/>
      <c r="F18" s="10" t="s">
        <v>31</v>
      </c>
      <c r="G18" s="10" t="s">
        <v>17</v>
      </c>
      <c r="H18" s="10" t="str">
        <f>"20231122"</f>
        <v>20231122</v>
      </c>
      <c r="I18" s="10">
        <v>70.3</v>
      </c>
      <c r="J18" s="10"/>
    </row>
    <row r="19" customFormat="1" ht="21" customHeight="1" spans="1:10">
      <c r="A19" s="10">
        <v>17</v>
      </c>
      <c r="B19" s="11" t="s">
        <v>11</v>
      </c>
      <c r="C19" s="11" t="s">
        <v>12</v>
      </c>
      <c r="D19" s="14"/>
      <c r="E19" s="15"/>
      <c r="F19" s="10" t="s">
        <v>32</v>
      </c>
      <c r="G19" s="10" t="s">
        <v>15</v>
      </c>
      <c r="H19" s="10" t="str">
        <f>"20231220"</f>
        <v>20231220</v>
      </c>
      <c r="I19" s="10">
        <v>69.1</v>
      </c>
      <c r="J19" s="10"/>
    </row>
    <row r="20" customFormat="1" ht="21" customHeight="1" spans="1:10">
      <c r="A20" s="10">
        <v>18</v>
      </c>
      <c r="B20" s="11" t="s">
        <v>11</v>
      </c>
      <c r="C20" s="11" t="s">
        <v>12</v>
      </c>
      <c r="D20" s="14"/>
      <c r="E20" s="15"/>
      <c r="F20" s="10" t="s">
        <v>33</v>
      </c>
      <c r="G20" s="10" t="s">
        <v>15</v>
      </c>
      <c r="H20" s="10" t="str">
        <f>"20231130"</f>
        <v>20231130</v>
      </c>
      <c r="I20" s="10">
        <v>69</v>
      </c>
      <c r="J20" s="10"/>
    </row>
    <row r="21" customFormat="1" ht="21" customHeight="1" spans="1:10">
      <c r="A21" s="10">
        <v>19</v>
      </c>
      <c r="B21" s="11" t="s">
        <v>11</v>
      </c>
      <c r="C21" s="11" t="s">
        <v>12</v>
      </c>
      <c r="D21" s="14"/>
      <c r="E21" s="15"/>
      <c r="F21" s="10" t="s">
        <v>34</v>
      </c>
      <c r="G21" s="10" t="s">
        <v>15</v>
      </c>
      <c r="H21" s="10" t="str">
        <f>"20231211"</f>
        <v>20231211</v>
      </c>
      <c r="I21" s="10">
        <v>68.9</v>
      </c>
      <c r="J21" s="10"/>
    </row>
    <row r="22" customFormat="1" ht="21" customHeight="1" spans="1:10">
      <c r="A22" s="10">
        <v>20</v>
      </c>
      <c r="B22" s="11" t="s">
        <v>11</v>
      </c>
      <c r="C22" s="11" t="s">
        <v>12</v>
      </c>
      <c r="D22" s="14"/>
      <c r="E22" s="15"/>
      <c r="F22" s="10" t="s">
        <v>35</v>
      </c>
      <c r="G22" s="10" t="s">
        <v>15</v>
      </c>
      <c r="H22" s="10" t="str">
        <f>"20231209"</f>
        <v>20231209</v>
      </c>
      <c r="I22" s="10">
        <v>68.8</v>
      </c>
      <c r="J22" s="10"/>
    </row>
    <row r="23" customFormat="1" ht="21" customHeight="1" spans="1:10">
      <c r="A23" s="10">
        <v>21</v>
      </c>
      <c r="B23" s="11" t="s">
        <v>11</v>
      </c>
      <c r="C23" s="11" t="s">
        <v>12</v>
      </c>
      <c r="D23" s="14"/>
      <c r="E23" s="15"/>
      <c r="F23" s="10" t="s">
        <v>36</v>
      </c>
      <c r="G23" s="10" t="s">
        <v>15</v>
      </c>
      <c r="H23" s="10" t="str">
        <f>"20231219"</f>
        <v>20231219</v>
      </c>
      <c r="I23" s="10">
        <v>68.6</v>
      </c>
      <c r="J23" s="10"/>
    </row>
    <row r="24" customFormat="1" ht="21" customHeight="1" spans="1:10">
      <c r="A24" s="10">
        <v>22</v>
      </c>
      <c r="B24" s="11" t="s">
        <v>11</v>
      </c>
      <c r="C24" s="11" t="s">
        <v>12</v>
      </c>
      <c r="D24" s="14"/>
      <c r="E24" s="15"/>
      <c r="F24" s="10" t="s">
        <v>37</v>
      </c>
      <c r="G24" s="10" t="s">
        <v>17</v>
      </c>
      <c r="H24" s="10" t="str">
        <f>"20231221"</f>
        <v>20231221</v>
      </c>
      <c r="I24" s="10">
        <v>68.4</v>
      </c>
      <c r="J24" s="10"/>
    </row>
    <row r="25" customFormat="1" ht="21" customHeight="1" spans="1:10">
      <c r="A25" s="10">
        <v>23</v>
      </c>
      <c r="B25" s="11" t="s">
        <v>11</v>
      </c>
      <c r="C25" s="11" t="s">
        <v>12</v>
      </c>
      <c r="D25" s="14"/>
      <c r="E25" s="15"/>
      <c r="F25" s="10" t="s">
        <v>38</v>
      </c>
      <c r="G25" s="10" t="s">
        <v>17</v>
      </c>
      <c r="H25" s="10" t="str">
        <f>"20231127"</f>
        <v>20231127</v>
      </c>
      <c r="I25" s="10">
        <v>66.4</v>
      </c>
      <c r="J25" s="10"/>
    </row>
    <row r="26" customFormat="1" ht="21" customHeight="1" spans="1:10">
      <c r="A26" s="10">
        <v>24</v>
      </c>
      <c r="B26" s="11" t="s">
        <v>11</v>
      </c>
      <c r="C26" s="11" t="s">
        <v>12</v>
      </c>
      <c r="D26" s="14"/>
      <c r="E26" s="15"/>
      <c r="F26" s="10" t="s">
        <v>39</v>
      </c>
      <c r="G26" s="10" t="s">
        <v>15</v>
      </c>
      <c r="H26" s="10" t="str">
        <f>"20231230"</f>
        <v>20231230</v>
      </c>
      <c r="I26" s="10">
        <v>65.9</v>
      </c>
      <c r="J26" s="10"/>
    </row>
    <row r="27" customFormat="1" ht="21" customHeight="1" spans="1:10">
      <c r="A27" s="10">
        <v>25</v>
      </c>
      <c r="B27" s="11" t="s">
        <v>11</v>
      </c>
      <c r="C27" s="11" t="s">
        <v>12</v>
      </c>
      <c r="D27" s="14"/>
      <c r="E27" s="15"/>
      <c r="F27" s="10" t="s">
        <v>40</v>
      </c>
      <c r="G27" s="10" t="s">
        <v>17</v>
      </c>
      <c r="H27" s="10" t="str">
        <f>"20231123"</f>
        <v>20231123</v>
      </c>
      <c r="I27" s="10">
        <v>65.7</v>
      </c>
      <c r="J27" s="10"/>
    </row>
    <row r="28" customFormat="1" ht="21" customHeight="1" spans="1:10">
      <c r="A28" s="10">
        <v>26</v>
      </c>
      <c r="B28" s="11" t="s">
        <v>11</v>
      </c>
      <c r="C28" s="11" t="s">
        <v>12</v>
      </c>
      <c r="D28" s="14"/>
      <c r="E28" s="15"/>
      <c r="F28" s="10" t="s">
        <v>41</v>
      </c>
      <c r="G28" s="10" t="s">
        <v>15</v>
      </c>
      <c r="H28" s="10" t="str">
        <f>"20231133"</f>
        <v>20231133</v>
      </c>
      <c r="I28" s="10">
        <v>65.7</v>
      </c>
      <c r="J28" s="10"/>
    </row>
    <row r="29" customFormat="1" ht="21" customHeight="1" spans="1:10">
      <c r="A29" s="10">
        <v>27</v>
      </c>
      <c r="B29" s="11" t="s">
        <v>11</v>
      </c>
      <c r="C29" s="11" t="s">
        <v>12</v>
      </c>
      <c r="D29" s="14"/>
      <c r="E29" s="15"/>
      <c r="F29" s="10" t="s">
        <v>42</v>
      </c>
      <c r="G29" s="10" t="s">
        <v>17</v>
      </c>
      <c r="H29" s="10" t="str">
        <f>"20231119"</f>
        <v>20231119</v>
      </c>
      <c r="I29" s="10">
        <v>65.5</v>
      </c>
      <c r="J29" s="10"/>
    </row>
    <row r="30" customFormat="1" ht="25" customHeight="1" spans="1:10">
      <c r="A30" s="10">
        <v>28</v>
      </c>
      <c r="B30" s="11" t="s">
        <v>11</v>
      </c>
      <c r="C30" s="11" t="s">
        <v>12</v>
      </c>
      <c r="D30" s="14"/>
      <c r="E30" s="15"/>
      <c r="F30" s="10" t="s">
        <v>43</v>
      </c>
      <c r="G30" s="10" t="s">
        <v>17</v>
      </c>
      <c r="H30" s="10" t="str">
        <f>"20231132"</f>
        <v>20231132</v>
      </c>
      <c r="I30" s="10">
        <v>65.4</v>
      </c>
      <c r="J30" s="10"/>
    </row>
    <row r="31" customFormat="1" ht="24" customHeight="1" spans="1:10">
      <c r="A31" s="10">
        <v>29</v>
      </c>
      <c r="B31" s="11" t="s">
        <v>11</v>
      </c>
      <c r="C31" s="11" t="s">
        <v>12</v>
      </c>
      <c r="D31" s="14"/>
      <c r="E31" s="15"/>
      <c r="F31" s="10" t="s">
        <v>44</v>
      </c>
      <c r="G31" s="10" t="s">
        <v>15</v>
      </c>
      <c r="H31" s="10" t="str">
        <f>"20231208"</f>
        <v>20231208</v>
      </c>
      <c r="I31" s="10">
        <v>65.4</v>
      </c>
      <c r="J31" s="10"/>
    </row>
    <row r="32" customFormat="1" ht="24" customHeight="1" spans="1:10">
      <c r="A32" s="10">
        <v>30</v>
      </c>
      <c r="B32" s="11" t="s">
        <v>11</v>
      </c>
      <c r="C32" s="11" t="s">
        <v>12</v>
      </c>
      <c r="D32" s="16"/>
      <c r="E32" s="17"/>
      <c r="F32" s="10" t="s">
        <v>45</v>
      </c>
      <c r="G32" s="10" t="s">
        <v>17</v>
      </c>
      <c r="H32" s="10" t="str">
        <f>"20231206"</f>
        <v>20231206</v>
      </c>
      <c r="I32" s="10">
        <v>64.9</v>
      </c>
      <c r="J32" s="10"/>
    </row>
    <row r="33" customFormat="1" ht="23" customHeight="1" spans="1:10">
      <c r="A33" s="10">
        <v>31</v>
      </c>
      <c r="B33" s="11" t="s">
        <v>46</v>
      </c>
      <c r="C33" s="11" t="s">
        <v>47</v>
      </c>
      <c r="D33" s="12">
        <v>22</v>
      </c>
      <c r="E33" s="13" t="s">
        <v>13</v>
      </c>
      <c r="F33" s="10" t="s">
        <v>48</v>
      </c>
      <c r="G33" s="10" t="s">
        <v>15</v>
      </c>
      <c r="H33" s="10" t="str">
        <f>"20230928"</f>
        <v>20230928</v>
      </c>
      <c r="I33" s="10">
        <v>77.4</v>
      </c>
      <c r="J33" s="10"/>
    </row>
    <row r="34" customFormat="1" ht="14" customHeight="1" spans="1:10">
      <c r="A34" s="10">
        <v>32</v>
      </c>
      <c r="B34" s="11" t="s">
        <v>46</v>
      </c>
      <c r="C34" s="11" t="s">
        <v>47</v>
      </c>
      <c r="D34" s="14"/>
      <c r="E34" s="15"/>
      <c r="F34" s="10" t="s">
        <v>49</v>
      </c>
      <c r="G34" s="10" t="s">
        <v>15</v>
      </c>
      <c r="H34" s="10" t="str">
        <f>"20230323"</f>
        <v>20230323</v>
      </c>
      <c r="I34" s="19">
        <v>77</v>
      </c>
      <c r="J34" s="10"/>
    </row>
    <row r="35" customFormat="1" ht="14" customHeight="1" spans="1:10">
      <c r="A35" s="10">
        <v>33</v>
      </c>
      <c r="B35" s="11" t="s">
        <v>46</v>
      </c>
      <c r="C35" s="11" t="s">
        <v>47</v>
      </c>
      <c r="D35" s="14"/>
      <c r="E35" s="15"/>
      <c r="F35" s="10" t="s">
        <v>50</v>
      </c>
      <c r="G35" s="10" t="s">
        <v>15</v>
      </c>
      <c r="H35" s="10" t="str">
        <f>"20230423"</f>
        <v>20230423</v>
      </c>
      <c r="I35" s="10">
        <v>75.7</v>
      </c>
      <c r="J35" s="10"/>
    </row>
    <row r="36" customFormat="1" ht="14" customHeight="1" spans="1:10">
      <c r="A36" s="10">
        <v>34</v>
      </c>
      <c r="B36" s="11" t="s">
        <v>46</v>
      </c>
      <c r="C36" s="11" t="s">
        <v>47</v>
      </c>
      <c r="D36" s="14"/>
      <c r="E36" s="15"/>
      <c r="F36" s="10" t="s">
        <v>51</v>
      </c>
      <c r="G36" s="10" t="s">
        <v>15</v>
      </c>
      <c r="H36" s="10" t="str">
        <f>"20230813"</f>
        <v>20230813</v>
      </c>
      <c r="I36" s="10">
        <v>74</v>
      </c>
      <c r="J36" s="10"/>
    </row>
    <row r="37" customFormat="1" ht="14" customHeight="1" spans="1:10">
      <c r="A37" s="10">
        <v>35</v>
      </c>
      <c r="B37" s="11" t="s">
        <v>46</v>
      </c>
      <c r="C37" s="11" t="s">
        <v>47</v>
      </c>
      <c r="D37" s="14"/>
      <c r="E37" s="15"/>
      <c r="F37" s="10" t="s">
        <v>52</v>
      </c>
      <c r="G37" s="10" t="s">
        <v>15</v>
      </c>
      <c r="H37" s="10" t="str">
        <f>"20230209"</f>
        <v>20230209</v>
      </c>
      <c r="I37" s="10">
        <v>73.9</v>
      </c>
      <c r="J37" s="10"/>
    </row>
    <row r="38" customFormat="1" ht="14" customHeight="1" spans="1:10">
      <c r="A38" s="10">
        <v>36</v>
      </c>
      <c r="B38" s="11" t="s">
        <v>46</v>
      </c>
      <c r="C38" s="11" t="s">
        <v>47</v>
      </c>
      <c r="D38" s="14"/>
      <c r="E38" s="15"/>
      <c r="F38" s="10" t="s">
        <v>53</v>
      </c>
      <c r="G38" s="10" t="s">
        <v>15</v>
      </c>
      <c r="H38" s="10" t="str">
        <f>"20230419"</f>
        <v>20230419</v>
      </c>
      <c r="I38" s="10">
        <v>73.3</v>
      </c>
      <c r="J38" s="10"/>
    </row>
    <row r="39" customFormat="1" ht="14" customHeight="1" spans="1:10">
      <c r="A39" s="10">
        <v>37</v>
      </c>
      <c r="B39" s="11" t="s">
        <v>46</v>
      </c>
      <c r="C39" s="11" t="s">
        <v>47</v>
      </c>
      <c r="D39" s="14"/>
      <c r="E39" s="15"/>
      <c r="F39" s="10" t="s">
        <v>54</v>
      </c>
      <c r="G39" s="10" t="s">
        <v>15</v>
      </c>
      <c r="H39" s="10" t="str">
        <f>"20230917"</f>
        <v>20230917</v>
      </c>
      <c r="I39" s="10">
        <v>72.3</v>
      </c>
      <c r="J39" s="10"/>
    </row>
    <row r="40" customFormat="1" ht="14" customHeight="1" spans="1:10">
      <c r="A40" s="10">
        <v>38</v>
      </c>
      <c r="B40" s="11" t="s">
        <v>46</v>
      </c>
      <c r="C40" s="11" t="s">
        <v>47</v>
      </c>
      <c r="D40" s="14"/>
      <c r="E40" s="15"/>
      <c r="F40" s="10" t="s">
        <v>55</v>
      </c>
      <c r="G40" s="10" t="s">
        <v>15</v>
      </c>
      <c r="H40" s="10" t="str">
        <f>"20230712"</f>
        <v>20230712</v>
      </c>
      <c r="I40" s="10">
        <v>71.6</v>
      </c>
      <c r="J40" s="10"/>
    </row>
    <row r="41" customFormat="1" ht="14" customHeight="1" spans="1:10">
      <c r="A41" s="10">
        <v>39</v>
      </c>
      <c r="B41" s="11" t="s">
        <v>46</v>
      </c>
      <c r="C41" s="11" t="s">
        <v>47</v>
      </c>
      <c r="D41" s="14"/>
      <c r="E41" s="15"/>
      <c r="F41" s="10" t="s">
        <v>56</v>
      </c>
      <c r="G41" s="10" t="s">
        <v>15</v>
      </c>
      <c r="H41" s="10" t="str">
        <f>"20230220"</f>
        <v>20230220</v>
      </c>
      <c r="I41" s="10">
        <v>71</v>
      </c>
      <c r="J41" s="10"/>
    </row>
    <row r="42" customFormat="1" ht="14" customHeight="1" spans="1:10">
      <c r="A42" s="10">
        <v>40</v>
      </c>
      <c r="B42" s="11" t="s">
        <v>46</v>
      </c>
      <c r="C42" s="11" t="s">
        <v>47</v>
      </c>
      <c r="D42" s="14"/>
      <c r="E42" s="15"/>
      <c r="F42" s="10" t="s">
        <v>57</v>
      </c>
      <c r="G42" s="10" t="s">
        <v>15</v>
      </c>
      <c r="H42" s="10" t="str">
        <f>"20230711"</f>
        <v>20230711</v>
      </c>
      <c r="I42" s="10">
        <v>70.5</v>
      </c>
      <c r="J42" s="10"/>
    </row>
    <row r="43" customFormat="1" ht="14" customHeight="1" spans="1:10">
      <c r="A43" s="10">
        <v>41</v>
      </c>
      <c r="B43" s="11" t="s">
        <v>46</v>
      </c>
      <c r="C43" s="11" t="s">
        <v>47</v>
      </c>
      <c r="D43" s="14"/>
      <c r="E43" s="15"/>
      <c r="F43" s="10" t="s">
        <v>58</v>
      </c>
      <c r="G43" s="10" t="s">
        <v>15</v>
      </c>
      <c r="H43" s="10" t="str">
        <f>"20230826"</f>
        <v>20230826</v>
      </c>
      <c r="I43" s="10">
        <v>70.5</v>
      </c>
      <c r="J43" s="10"/>
    </row>
    <row r="44" customFormat="1" ht="14" customHeight="1" spans="1:10">
      <c r="A44" s="10">
        <v>42</v>
      </c>
      <c r="B44" s="11" t="s">
        <v>46</v>
      </c>
      <c r="C44" s="11" t="s">
        <v>47</v>
      </c>
      <c r="D44" s="14"/>
      <c r="E44" s="15"/>
      <c r="F44" s="10" t="s">
        <v>59</v>
      </c>
      <c r="G44" s="10" t="s">
        <v>15</v>
      </c>
      <c r="H44" s="10" t="str">
        <f>"20230630"</f>
        <v>20230630</v>
      </c>
      <c r="I44" s="10">
        <v>70.4</v>
      </c>
      <c r="J44" s="10"/>
    </row>
    <row r="45" customFormat="1" ht="14" customHeight="1" spans="1:10">
      <c r="A45" s="10">
        <v>43</v>
      </c>
      <c r="B45" s="11" t="s">
        <v>46</v>
      </c>
      <c r="C45" s="11" t="s">
        <v>47</v>
      </c>
      <c r="D45" s="14"/>
      <c r="E45" s="15"/>
      <c r="F45" s="10" t="s">
        <v>60</v>
      </c>
      <c r="G45" s="10" t="s">
        <v>15</v>
      </c>
      <c r="H45" s="10" t="str">
        <f>"20230314"</f>
        <v>20230314</v>
      </c>
      <c r="I45" s="10">
        <v>70.2</v>
      </c>
      <c r="J45" s="10"/>
    </row>
    <row r="46" customFormat="1" ht="14" customHeight="1" spans="1:10">
      <c r="A46" s="10">
        <v>44</v>
      </c>
      <c r="B46" s="11" t="s">
        <v>46</v>
      </c>
      <c r="C46" s="11" t="s">
        <v>47</v>
      </c>
      <c r="D46" s="14"/>
      <c r="E46" s="15"/>
      <c r="F46" s="10" t="s">
        <v>61</v>
      </c>
      <c r="G46" s="10" t="s">
        <v>15</v>
      </c>
      <c r="H46" s="10" t="str">
        <f>"20230411"</f>
        <v>20230411</v>
      </c>
      <c r="I46" s="10">
        <v>69.9</v>
      </c>
      <c r="J46" s="10"/>
    </row>
    <row r="47" customFormat="1" ht="14" customHeight="1" spans="1:10">
      <c r="A47" s="10">
        <v>45</v>
      </c>
      <c r="B47" s="11" t="s">
        <v>46</v>
      </c>
      <c r="C47" s="11" t="s">
        <v>47</v>
      </c>
      <c r="D47" s="14"/>
      <c r="E47" s="15"/>
      <c r="F47" s="10" t="s">
        <v>62</v>
      </c>
      <c r="G47" s="10" t="s">
        <v>15</v>
      </c>
      <c r="H47" s="10" t="str">
        <f>"20230316"</f>
        <v>20230316</v>
      </c>
      <c r="I47" s="10">
        <v>69.7</v>
      </c>
      <c r="J47" s="10"/>
    </row>
    <row r="48" customFormat="1" ht="14" customHeight="1" spans="1:10">
      <c r="A48" s="10">
        <v>46</v>
      </c>
      <c r="B48" s="11" t="s">
        <v>46</v>
      </c>
      <c r="C48" s="11" t="s">
        <v>47</v>
      </c>
      <c r="D48" s="14"/>
      <c r="E48" s="15"/>
      <c r="F48" s="10" t="s">
        <v>63</v>
      </c>
      <c r="G48" s="10" t="s">
        <v>15</v>
      </c>
      <c r="H48" s="10" t="str">
        <f>"20230416"</f>
        <v>20230416</v>
      </c>
      <c r="I48" s="10">
        <v>69.6</v>
      </c>
      <c r="J48" s="10"/>
    </row>
    <row r="49" customFormat="1" ht="14" customHeight="1" spans="1:10">
      <c r="A49" s="10">
        <v>47</v>
      </c>
      <c r="B49" s="11" t="s">
        <v>46</v>
      </c>
      <c r="C49" s="11" t="s">
        <v>47</v>
      </c>
      <c r="D49" s="14"/>
      <c r="E49" s="15"/>
      <c r="F49" s="10" t="s">
        <v>64</v>
      </c>
      <c r="G49" s="10" t="s">
        <v>15</v>
      </c>
      <c r="H49" s="10" t="str">
        <f>"20230214"</f>
        <v>20230214</v>
      </c>
      <c r="I49" s="10">
        <v>69.5</v>
      </c>
      <c r="J49" s="10"/>
    </row>
    <row r="50" customFormat="1" ht="14" customHeight="1" spans="1:10">
      <c r="A50" s="10">
        <v>48</v>
      </c>
      <c r="B50" s="11" t="s">
        <v>46</v>
      </c>
      <c r="C50" s="11" t="s">
        <v>47</v>
      </c>
      <c r="D50" s="14"/>
      <c r="E50" s="15"/>
      <c r="F50" s="10" t="s">
        <v>65</v>
      </c>
      <c r="G50" s="10" t="s">
        <v>15</v>
      </c>
      <c r="H50" s="10" t="str">
        <f>"20230528"</f>
        <v>20230528</v>
      </c>
      <c r="I50" s="10">
        <v>68.3</v>
      </c>
      <c r="J50" s="10"/>
    </row>
    <row r="51" customFormat="1" ht="14" customHeight="1" spans="1:10">
      <c r="A51" s="10">
        <v>49</v>
      </c>
      <c r="B51" s="11" t="s">
        <v>46</v>
      </c>
      <c r="C51" s="11" t="s">
        <v>47</v>
      </c>
      <c r="D51" s="14"/>
      <c r="E51" s="15"/>
      <c r="F51" s="10" t="s">
        <v>66</v>
      </c>
      <c r="G51" s="10" t="s">
        <v>15</v>
      </c>
      <c r="H51" s="10" t="str">
        <f>"20230915"</f>
        <v>20230915</v>
      </c>
      <c r="I51" s="10">
        <v>68.1</v>
      </c>
      <c r="J51" s="10"/>
    </row>
    <row r="52" customFormat="1" ht="14" customHeight="1" spans="1:10">
      <c r="A52" s="10">
        <v>50</v>
      </c>
      <c r="B52" s="11" t="s">
        <v>46</v>
      </c>
      <c r="C52" s="11" t="s">
        <v>47</v>
      </c>
      <c r="D52" s="14"/>
      <c r="E52" s="15"/>
      <c r="F52" s="10" t="s">
        <v>67</v>
      </c>
      <c r="G52" s="10" t="s">
        <v>15</v>
      </c>
      <c r="H52" s="10" t="str">
        <f>"20230606"</f>
        <v>20230606</v>
      </c>
      <c r="I52" s="10">
        <v>67.9</v>
      </c>
      <c r="J52" s="10"/>
    </row>
    <row r="53" customFormat="1" ht="14" customHeight="1" spans="1:10">
      <c r="A53" s="10">
        <v>51</v>
      </c>
      <c r="B53" s="11" t="s">
        <v>46</v>
      </c>
      <c r="C53" s="11" t="s">
        <v>47</v>
      </c>
      <c r="D53" s="14"/>
      <c r="E53" s="15"/>
      <c r="F53" s="10" t="s">
        <v>68</v>
      </c>
      <c r="G53" s="10" t="s">
        <v>15</v>
      </c>
      <c r="H53" s="10" t="str">
        <f>"20230225"</f>
        <v>20230225</v>
      </c>
      <c r="I53" s="10">
        <v>67.8</v>
      </c>
      <c r="J53" s="10"/>
    </row>
    <row r="54" customFormat="1" ht="14" customHeight="1" spans="1:10">
      <c r="A54" s="10">
        <v>52</v>
      </c>
      <c r="B54" s="11" t="s">
        <v>46</v>
      </c>
      <c r="C54" s="11" t="s">
        <v>47</v>
      </c>
      <c r="D54" s="14"/>
      <c r="E54" s="15"/>
      <c r="F54" s="10" t="s">
        <v>69</v>
      </c>
      <c r="G54" s="10" t="s">
        <v>17</v>
      </c>
      <c r="H54" s="10" t="str">
        <f>"20230219"</f>
        <v>20230219</v>
      </c>
      <c r="I54" s="10">
        <v>67.7</v>
      </c>
      <c r="J54" s="10"/>
    </row>
    <row r="55" customFormat="1" ht="14" customHeight="1" spans="1:10">
      <c r="A55" s="10">
        <v>53</v>
      </c>
      <c r="B55" s="11" t="s">
        <v>46</v>
      </c>
      <c r="C55" s="11" t="s">
        <v>47</v>
      </c>
      <c r="D55" s="14"/>
      <c r="E55" s="15"/>
      <c r="F55" s="10" t="s">
        <v>70</v>
      </c>
      <c r="G55" s="10" t="s">
        <v>15</v>
      </c>
      <c r="H55" s="10" t="str">
        <f>"20230609"</f>
        <v>20230609</v>
      </c>
      <c r="I55" s="10">
        <v>67.7</v>
      </c>
      <c r="J55" s="10"/>
    </row>
    <row r="56" customFormat="1" ht="14" customHeight="1" spans="1:10">
      <c r="A56" s="10">
        <v>54</v>
      </c>
      <c r="B56" s="11" t="s">
        <v>46</v>
      </c>
      <c r="C56" s="11" t="s">
        <v>47</v>
      </c>
      <c r="D56" s="14"/>
      <c r="E56" s="15"/>
      <c r="F56" s="10" t="s">
        <v>71</v>
      </c>
      <c r="G56" s="10" t="s">
        <v>15</v>
      </c>
      <c r="H56" s="10" t="str">
        <f>"20230207"</f>
        <v>20230207</v>
      </c>
      <c r="I56" s="10">
        <v>67.4</v>
      </c>
      <c r="J56" s="10"/>
    </row>
    <row r="57" customFormat="1" ht="14" customHeight="1" spans="1:10">
      <c r="A57" s="10">
        <v>55</v>
      </c>
      <c r="B57" s="11" t="s">
        <v>46</v>
      </c>
      <c r="C57" s="11" t="s">
        <v>47</v>
      </c>
      <c r="D57" s="14"/>
      <c r="E57" s="15"/>
      <c r="F57" s="10" t="s">
        <v>72</v>
      </c>
      <c r="G57" s="10" t="s">
        <v>15</v>
      </c>
      <c r="H57" s="10" t="str">
        <f>"20230515"</f>
        <v>20230515</v>
      </c>
      <c r="I57" s="10">
        <v>67.2</v>
      </c>
      <c r="J57" s="10"/>
    </row>
    <row r="58" customFormat="1" ht="14" customHeight="1" spans="1:10">
      <c r="A58" s="10">
        <v>56</v>
      </c>
      <c r="B58" s="11" t="s">
        <v>46</v>
      </c>
      <c r="C58" s="11" t="s">
        <v>47</v>
      </c>
      <c r="D58" s="14"/>
      <c r="E58" s="15"/>
      <c r="F58" s="10" t="s">
        <v>73</v>
      </c>
      <c r="G58" s="10" t="s">
        <v>15</v>
      </c>
      <c r="H58" s="10" t="str">
        <f>"20230706"</f>
        <v>20230706</v>
      </c>
      <c r="I58" s="10">
        <v>66.9</v>
      </c>
      <c r="J58" s="10"/>
    </row>
    <row r="59" customFormat="1" ht="14" customHeight="1" spans="1:10">
      <c r="A59" s="10">
        <v>57</v>
      </c>
      <c r="B59" s="11" t="s">
        <v>46</v>
      </c>
      <c r="C59" s="11" t="s">
        <v>47</v>
      </c>
      <c r="D59" s="14"/>
      <c r="E59" s="15"/>
      <c r="F59" s="10" t="s">
        <v>74</v>
      </c>
      <c r="G59" s="10" t="s">
        <v>15</v>
      </c>
      <c r="H59" s="10" t="str">
        <f>"20230626"</f>
        <v>20230626</v>
      </c>
      <c r="I59" s="10">
        <v>66.8</v>
      </c>
      <c r="J59" s="10"/>
    </row>
    <row r="60" customFormat="1" ht="14" customHeight="1" spans="1:10">
      <c r="A60" s="10">
        <v>58</v>
      </c>
      <c r="B60" s="11" t="s">
        <v>46</v>
      </c>
      <c r="C60" s="11" t="s">
        <v>47</v>
      </c>
      <c r="D60" s="14"/>
      <c r="E60" s="15"/>
      <c r="F60" s="10" t="s">
        <v>75</v>
      </c>
      <c r="G60" s="10" t="s">
        <v>15</v>
      </c>
      <c r="H60" s="10" t="str">
        <f>"20230628"</f>
        <v>20230628</v>
      </c>
      <c r="I60" s="10">
        <v>66.8</v>
      </c>
      <c r="J60" s="10"/>
    </row>
    <row r="61" customFormat="1" ht="14" customHeight="1" spans="1:10">
      <c r="A61" s="10">
        <v>59</v>
      </c>
      <c r="B61" s="11" t="s">
        <v>46</v>
      </c>
      <c r="C61" s="11" t="s">
        <v>47</v>
      </c>
      <c r="D61" s="14"/>
      <c r="E61" s="15"/>
      <c r="F61" s="10" t="s">
        <v>76</v>
      </c>
      <c r="G61" s="10" t="s">
        <v>15</v>
      </c>
      <c r="H61" s="10" t="str">
        <f>"20230818"</f>
        <v>20230818</v>
      </c>
      <c r="I61" s="10">
        <v>66.7</v>
      </c>
      <c r="J61" s="10"/>
    </row>
    <row r="62" customFormat="1" ht="14" customHeight="1" spans="1:10">
      <c r="A62" s="10">
        <v>60</v>
      </c>
      <c r="B62" s="11" t="s">
        <v>46</v>
      </c>
      <c r="C62" s="11" t="s">
        <v>47</v>
      </c>
      <c r="D62" s="14"/>
      <c r="E62" s="15"/>
      <c r="F62" s="10" t="s">
        <v>77</v>
      </c>
      <c r="G62" s="10" t="s">
        <v>15</v>
      </c>
      <c r="H62" s="10" t="str">
        <f>"20230901"</f>
        <v>20230901</v>
      </c>
      <c r="I62" s="10">
        <v>66.7</v>
      </c>
      <c r="J62" s="10"/>
    </row>
    <row r="63" customFormat="1" ht="14" customHeight="1" spans="1:10">
      <c r="A63" s="10">
        <v>61</v>
      </c>
      <c r="B63" s="11" t="s">
        <v>46</v>
      </c>
      <c r="C63" s="11" t="s">
        <v>47</v>
      </c>
      <c r="D63" s="14"/>
      <c r="E63" s="15"/>
      <c r="F63" s="10" t="s">
        <v>78</v>
      </c>
      <c r="G63" s="10" t="s">
        <v>15</v>
      </c>
      <c r="H63" s="10" t="str">
        <f>"20230710"</f>
        <v>20230710</v>
      </c>
      <c r="I63" s="10">
        <v>66.5</v>
      </c>
      <c r="J63" s="10"/>
    </row>
    <row r="64" customFormat="1" ht="14" customHeight="1" spans="1:10">
      <c r="A64" s="10">
        <v>62</v>
      </c>
      <c r="B64" s="11" t="s">
        <v>46</v>
      </c>
      <c r="C64" s="11" t="s">
        <v>47</v>
      </c>
      <c r="D64" s="14"/>
      <c r="E64" s="15"/>
      <c r="F64" s="10" t="s">
        <v>79</v>
      </c>
      <c r="G64" s="10" t="s">
        <v>15</v>
      </c>
      <c r="H64" s="10" t="str">
        <f>"20230526"</f>
        <v>20230526</v>
      </c>
      <c r="I64" s="10">
        <v>66.4</v>
      </c>
      <c r="J64" s="10"/>
    </row>
    <row r="65" customFormat="1" ht="14" customHeight="1" spans="1:10">
      <c r="A65" s="10">
        <v>63</v>
      </c>
      <c r="B65" s="11" t="s">
        <v>46</v>
      </c>
      <c r="C65" s="11" t="s">
        <v>47</v>
      </c>
      <c r="D65" s="14"/>
      <c r="E65" s="15"/>
      <c r="F65" s="10" t="s">
        <v>80</v>
      </c>
      <c r="G65" s="10" t="s">
        <v>15</v>
      </c>
      <c r="H65" s="10" t="str">
        <f>"20230509"</f>
        <v>20230509</v>
      </c>
      <c r="I65" s="10">
        <v>66.1</v>
      </c>
      <c r="J65" s="10"/>
    </row>
    <row r="66" customFormat="1" ht="14" customHeight="1" spans="1:10">
      <c r="A66" s="10">
        <v>64</v>
      </c>
      <c r="B66" s="11" t="s">
        <v>46</v>
      </c>
      <c r="C66" s="11" t="s">
        <v>47</v>
      </c>
      <c r="D66" s="14"/>
      <c r="E66" s="15"/>
      <c r="F66" s="10" t="s">
        <v>81</v>
      </c>
      <c r="G66" s="10" t="s">
        <v>15</v>
      </c>
      <c r="H66" s="10" t="str">
        <f>"20230601"</f>
        <v>20230601</v>
      </c>
      <c r="I66" s="10">
        <v>65.8</v>
      </c>
      <c r="J66" s="10"/>
    </row>
    <row r="67" customFormat="1" ht="14" customHeight="1" spans="1:10">
      <c r="A67" s="10">
        <v>65</v>
      </c>
      <c r="B67" s="11" t="s">
        <v>46</v>
      </c>
      <c r="C67" s="11" t="s">
        <v>47</v>
      </c>
      <c r="D67" s="14"/>
      <c r="E67" s="15"/>
      <c r="F67" s="10" t="s">
        <v>82</v>
      </c>
      <c r="G67" s="10" t="s">
        <v>15</v>
      </c>
      <c r="H67" s="10" t="str">
        <f>"20230322"</f>
        <v>20230322</v>
      </c>
      <c r="I67" s="10">
        <v>65.3</v>
      </c>
      <c r="J67" s="10"/>
    </row>
    <row r="68" customFormat="1" ht="14" customHeight="1" spans="1:10">
      <c r="A68" s="10">
        <v>66</v>
      </c>
      <c r="B68" s="11" t="s">
        <v>46</v>
      </c>
      <c r="C68" s="11" t="s">
        <v>47</v>
      </c>
      <c r="D68" s="14"/>
      <c r="E68" s="15"/>
      <c r="F68" s="10" t="s">
        <v>83</v>
      </c>
      <c r="G68" s="10" t="s">
        <v>15</v>
      </c>
      <c r="H68" s="10" t="str">
        <f>"20230805"</f>
        <v>20230805</v>
      </c>
      <c r="I68" s="10">
        <v>65.1</v>
      </c>
      <c r="J68" s="10"/>
    </row>
    <row r="69" customFormat="1" ht="14" customHeight="1" spans="1:10">
      <c r="A69" s="10">
        <v>67</v>
      </c>
      <c r="B69" s="11" t="s">
        <v>46</v>
      </c>
      <c r="C69" s="11" t="s">
        <v>47</v>
      </c>
      <c r="D69" s="14"/>
      <c r="E69" s="15"/>
      <c r="F69" s="10" t="s">
        <v>84</v>
      </c>
      <c r="G69" s="10" t="s">
        <v>17</v>
      </c>
      <c r="H69" s="10" t="str">
        <f>"20230329"</f>
        <v>20230329</v>
      </c>
      <c r="I69" s="10">
        <v>64.5</v>
      </c>
      <c r="J69" s="10"/>
    </row>
    <row r="70" customFormat="1" ht="14" customHeight="1" spans="1:10">
      <c r="A70" s="10">
        <v>68</v>
      </c>
      <c r="B70" s="11" t="s">
        <v>46</v>
      </c>
      <c r="C70" s="11" t="s">
        <v>47</v>
      </c>
      <c r="D70" s="14"/>
      <c r="E70" s="15"/>
      <c r="F70" s="10" t="s">
        <v>85</v>
      </c>
      <c r="G70" s="10" t="s">
        <v>15</v>
      </c>
      <c r="H70" s="10" t="str">
        <f>"20230410"</f>
        <v>20230410</v>
      </c>
      <c r="I70" s="10">
        <v>64.4</v>
      </c>
      <c r="J70" s="10"/>
    </row>
    <row r="71" customFormat="1" ht="14" customHeight="1" spans="1:10">
      <c r="A71" s="10">
        <v>69</v>
      </c>
      <c r="B71" s="11" t="s">
        <v>46</v>
      </c>
      <c r="C71" s="11" t="s">
        <v>47</v>
      </c>
      <c r="D71" s="14"/>
      <c r="E71" s="15"/>
      <c r="F71" s="10" t="s">
        <v>86</v>
      </c>
      <c r="G71" s="10" t="s">
        <v>15</v>
      </c>
      <c r="H71" s="10" t="str">
        <f>"20230221"</f>
        <v>20230221</v>
      </c>
      <c r="I71" s="10">
        <v>64.2</v>
      </c>
      <c r="J71" s="10"/>
    </row>
    <row r="72" customFormat="1" ht="14" customHeight="1" spans="1:10">
      <c r="A72" s="10">
        <v>70</v>
      </c>
      <c r="B72" s="11" t="s">
        <v>46</v>
      </c>
      <c r="C72" s="11" t="s">
        <v>47</v>
      </c>
      <c r="D72" s="14"/>
      <c r="E72" s="15"/>
      <c r="F72" s="10" t="s">
        <v>87</v>
      </c>
      <c r="G72" s="10" t="s">
        <v>15</v>
      </c>
      <c r="H72" s="10" t="str">
        <f>"20230431"</f>
        <v>20230431</v>
      </c>
      <c r="I72" s="10">
        <v>64.2</v>
      </c>
      <c r="J72" s="10"/>
    </row>
    <row r="73" customFormat="1" ht="14" customHeight="1" spans="1:10">
      <c r="A73" s="10">
        <v>71</v>
      </c>
      <c r="B73" s="11" t="s">
        <v>46</v>
      </c>
      <c r="C73" s="11" t="s">
        <v>47</v>
      </c>
      <c r="D73" s="14"/>
      <c r="E73" s="15"/>
      <c r="F73" s="10" t="s">
        <v>88</v>
      </c>
      <c r="G73" s="10" t="s">
        <v>15</v>
      </c>
      <c r="H73" s="10" t="str">
        <f>"20230616"</f>
        <v>20230616</v>
      </c>
      <c r="I73" s="10">
        <v>64.2</v>
      </c>
      <c r="J73" s="10"/>
    </row>
    <row r="74" customFormat="1" ht="14" customHeight="1" spans="1:10">
      <c r="A74" s="10">
        <v>72</v>
      </c>
      <c r="B74" s="11" t="s">
        <v>46</v>
      </c>
      <c r="C74" s="11" t="s">
        <v>47</v>
      </c>
      <c r="D74" s="14"/>
      <c r="E74" s="15"/>
      <c r="F74" s="10" t="s">
        <v>89</v>
      </c>
      <c r="G74" s="10" t="s">
        <v>17</v>
      </c>
      <c r="H74" s="10" t="str">
        <f>"20230607"</f>
        <v>20230607</v>
      </c>
      <c r="I74" s="10">
        <v>63.9</v>
      </c>
      <c r="J74" s="10"/>
    </row>
    <row r="75" customFormat="1" ht="14" customHeight="1" spans="1:10">
      <c r="A75" s="10">
        <v>73</v>
      </c>
      <c r="B75" s="11" t="s">
        <v>46</v>
      </c>
      <c r="C75" s="11" t="s">
        <v>47</v>
      </c>
      <c r="D75" s="14"/>
      <c r="E75" s="15"/>
      <c r="F75" s="10" t="s">
        <v>90</v>
      </c>
      <c r="G75" s="10" t="s">
        <v>15</v>
      </c>
      <c r="H75" s="10" t="str">
        <f>"20230226"</f>
        <v>20230226</v>
      </c>
      <c r="I75" s="10">
        <v>63.8</v>
      </c>
      <c r="J75" s="10"/>
    </row>
    <row r="76" customFormat="1" ht="14" customHeight="1" spans="1:10">
      <c r="A76" s="10">
        <v>74</v>
      </c>
      <c r="B76" s="11" t="s">
        <v>46</v>
      </c>
      <c r="C76" s="11" t="s">
        <v>47</v>
      </c>
      <c r="D76" s="14"/>
      <c r="E76" s="15"/>
      <c r="F76" s="10" t="s">
        <v>91</v>
      </c>
      <c r="G76" s="10" t="s">
        <v>15</v>
      </c>
      <c r="H76" s="10" t="str">
        <f>"20230806"</f>
        <v>20230806</v>
      </c>
      <c r="I76" s="10">
        <v>63.8</v>
      </c>
      <c r="J76" s="10"/>
    </row>
    <row r="77" customFormat="1" ht="14" customHeight="1" spans="1:10">
      <c r="A77" s="10">
        <v>75</v>
      </c>
      <c r="B77" s="11" t="s">
        <v>46</v>
      </c>
      <c r="C77" s="11" t="s">
        <v>47</v>
      </c>
      <c r="D77" s="14"/>
      <c r="E77" s="15"/>
      <c r="F77" s="10" t="s">
        <v>92</v>
      </c>
      <c r="G77" s="10" t="s">
        <v>15</v>
      </c>
      <c r="H77" s="10" t="str">
        <f>"20230916"</f>
        <v>20230916</v>
      </c>
      <c r="I77" s="10">
        <v>63.8</v>
      </c>
      <c r="J77" s="10"/>
    </row>
    <row r="78" customFormat="1" ht="15" customHeight="1" spans="1:10">
      <c r="A78" s="10">
        <v>76</v>
      </c>
      <c r="B78" s="11" t="s">
        <v>93</v>
      </c>
      <c r="C78" s="11" t="s">
        <v>94</v>
      </c>
      <c r="D78" s="20">
        <v>3</v>
      </c>
      <c r="E78" s="21" t="s">
        <v>13</v>
      </c>
      <c r="F78" s="10" t="s">
        <v>95</v>
      </c>
      <c r="G78" s="10" t="s">
        <v>17</v>
      </c>
      <c r="H78" s="10" t="str">
        <f>"20231310"</f>
        <v>20231310</v>
      </c>
      <c r="I78" s="10">
        <v>76</v>
      </c>
      <c r="J78" s="10"/>
    </row>
    <row r="79" customFormat="1" ht="15" customHeight="1" spans="1:10">
      <c r="A79" s="10">
        <v>77</v>
      </c>
      <c r="B79" s="11" t="s">
        <v>93</v>
      </c>
      <c r="C79" s="11" t="s">
        <v>94</v>
      </c>
      <c r="D79" s="22"/>
      <c r="E79" s="23"/>
      <c r="F79" s="10" t="s">
        <v>96</v>
      </c>
      <c r="G79" s="10" t="s">
        <v>15</v>
      </c>
      <c r="H79" s="10" t="str">
        <f>"20231330"</f>
        <v>20231330</v>
      </c>
      <c r="I79" s="10">
        <v>75.5</v>
      </c>
      <c r="J79" s="10"/>
    </row>
    <row r="80" customFormat="1" ht="15" customHeight="1" spans="1:10">
      <c r="A80" s="10">
        <v>78</v>
      </c>
      <c r="B80" s="11" t="s">
        <v>93</v>
      </c>
      <c r="C80" s="11" t="s">
        <v>94</v>
      </c>
      <c r="D80" s="22"/>
      <c r="E80" s="23"/>
      <c r="F80" s="10" t="s">
        <v>97</v>
      </c>
      <c r="G80" s="10" t="s">
        <v>15</v>
      </c>
      <c r="H80" s="10" t="str">
        <f>"20231429"</f>
        <v>20231429</v>
      </c>
      <c r="I80" s="10">
        <v>75.1</v>
      </c>
      <c r="J80" s="10"/>
    </row>
    <row r="81" customFormat="1" ht="15" customHeight="1" spans="1:10">
      <c r="A81" s="10">
        <v>79</v>
      </c>
      <c r="B81" s="11" t="s">
        <v>93</v>
      </c>
      <c r="C81" s="11" t="s">
        <v>94</v>
      </c>
      <c r="D81" s="22"/>
      <c r="E81" s="23"/>
      <c r="F81" s="10" t="s">
        <v>98</v>
      </c>
      <c r="G81" s="10" t="s">
        <v>17</v>
      </c>
      <c r="H81" s="10" t="str">
        <f>"20231434"</f>
        <v>20231434</v>
      </c>
      <c r="I81" s="10">
        <v>74.6</v>
      </c>
      <c r="J81" s="10"/>
    </row>
    <row r="82" customFormat="1" ht="15" customHeight="1" spans="1:10">
      <c r="A82" s="10">
        <v>80</v>
      </c>
      <c r="B82" s="11" t="s">
        <v>93</v>
      </c>
      <c r="C82" s="11" t="s">
        <v>94</v>
      </c>
      <c r="D82" s="22"/>
      <c r="E82" s="23"/>
      <c r="F82" s="10" t="s">
        <v>99</v>
      </c>
      <c r="G82" s="10" t="s">
        <v>15</v>
      </c>
      <c r="H82" s="10" t="str">
        <f>"20231413"</f>
        <v>20231413</v>
      </c>
      <c r="I82" s="10">
        <v>70.7</v>
      </c>
      <c r="J82" s="10"/>
    </row>
    <row r="83" customFormat="1" ht="15" customHeight="1" spans="1:10">
      <c r="A83" s="10">
        <v>81</v>
      </c>
      <c r="B83" s="11" t="s">
        <v>93</v>
      </c>
      <c r="C83" s="11" t="s">
        <v>94</v>
      </c>
      <c r="D83" s="24"/>
      <c r="E83" s="25"/>
      <c r="F83" s="10" t="s">
        <v>100</v>
      </c>
      <c r="G83" s="10" t="s">
        <v>15</v>
      </c>
      <c r="H83" s="10" t="str">
        <f>"20231407"</f>
        <v>20231407</v>
      </c>
      <c r="I83" s="10">
        <v>69</v>
      </c>
      <c r="J83" s="10"/>
    </row>
    <row r="84" customFormat="1" ht="15" customHeight="1" spans="1:10">
      <c r="A84" s="10">
        <v>82</v>
      </c>
      <c r="B84" s="8" t="s">
        <v>93</v>
      </c>
      <c r="C84" s="8" t="s">
        <v>101</v>
      </c>
      <c r="D84" s="26">
        <v>2</v>
      </c>
      <c r="E84" s="27" t="s">
        <v>13</v>
      </c>
      <c r="F84" s="7" t="s">
        <v>102</v>
      </c>
      <c r="G84" s="7" t="s">
        <v>15</v>
      </c>
      <c r="H84" s="7" t="str">
        <f>"20231015"</f>
        <v>20231015</v>
      </c>
      <c r="I84" s="7">
        <v>75.3</v>
      </c>
      <c r="J84" s="7"/>
    </row>
    <row r="85" customFormat="1" ht="15" customHeight="1" spans="1:10">
      <c r="A85" s="10">
        <v>83</v>
      </c>
      <c r="B85" s="8" t="s">
        <v>93</v>
      </c>
      <c r="C85" s="8" t="s">
        <v>101</v>
      </c>
      <c r="D85" s="28"/>
      <c r="E85" s="29"/>
      <c r="F85" s="7" t="s">
        <v>103</v>
      </c>
      <c r="G85" s="7" t="s">
        <v>17</v>
      </c>
      <c r="H85" s="7" t="str">
        <f>"20231020"</f>
        <v>20231020</v>
      </c>
      <c r="I85" s="7">
        <v>73.6</v>
      </c>
      <c r="J85" s="7"/>
    </row>
    <row r="86" customFormat="1" ht="15" customHeight="1" spans="1:10">
      <c r="A86" s="10">
        <v>84</v>
      </c>
      <c r="B86" s="8" t="s">
        <v>93</v>
      </c>
      <c r="C86" s="8" t="s">
        <v>101</v>
      </c>
      <c r="D86" s="28"/>
      <c r="E86" s="29"/>
      <c r="F86" s="7" t="s">
        <v>104</v>
      </c>
      <c r="G86" s="7" t="s">
        <v>17</v>
      </c>
      <c r="H86" s="7" t="str">
        <f>"20231017"</f>
        <v>20231017</v>
      </c>
      <c r="I86" s="7">
        <v>71.1</v>
      </c>
      <c r="J86" s="7"/>
    </row>
    <row r="87" customFormat="1" ht="15" customHeight="1" spans="1:10">
      <c r="A87" s="10">
        <v>85</v>
      </c>
      <c r="B87" s="8" t="s">
        <v>93</v>
      </c>
      <c r="C87" s="8" t="s">
        <v>101</v>
      </c>
      <c r="D87" s="30"/>
      <c r="E87" s="31"/>
      <c r="F87" s="7" t="s">
        <v>105</v>
      </c>
      <c r="G87" s="7" t="s">
        <v>17</v>
      </c>
      <c r="H87" s="7" t="str">
        <f>"20231016"</f>
        <v>20231016</v>
      </c>
      <c r="I87" s="7">
        <v>69.3</v>
      </c>
      <c r="J87" s="7"/>
    </row>
    <row r="88" customFormat="1" ht="28" customHeight="1" spans="1:10">
      <c r="A88" s="10">
        <v>86</v>
      </c>
      <c r="B88" s="8" t="s">
        <v>106</v>
      </c>
      <c r="C88" s="8" t="s">
        <v>107</v>
      </c>
      <c r="D88" s="26">
        <v>1</v>
      </c>
      <c r="E88" s="27" t="s">
        <v>108</v>
      </c>
      <c r="F88" s="7" t="s">
        <v>109</v>
      </c>
      <c r="G88" s="7" t="s">
        <v>17</v>
      </c>
      <c r="H88" s="7" t="str">
        <f>"20230118"</f>
        <v>20230118</v>
      </c>
      <c r="I88" s="7">
        <v>72.7</v>
      </c>
      <c r="J88" s="7"/>
    </row>
    <row r="89" customFormat="1" ht="28" customHeight="1" spans="1:10">
      <c r="A89" s="10">
        <v>87</v>
      </c>
      <c r="B89" s="8" t="s">
        <v>106</v>
      </c>
      <c r="C89" s="8" t="s">
        <v>107</v>
      </c>
      <c r="D89" s="30"/>
      <c r="E89" s="31"/>
      <c r="F89" s="7" t="s">
        <v>110</v>
      </c>
      <c r="G89" s="7" t="s">
        <v>17</v>
      </c>
      <c r="H89" s="7" t="str">
        <f>"20230119"</f>
        <v>20230119</v>
      </c>
      <c r="I89" s="7">
        <v>71.7</v>
      </c>
      <c r="J89" s="7"/>
    </row>
    <row r="90" customFormat="1" ht="28" customHeight="1" spans="1:10">
      <c r="A90" s="10">
        <v>88</v>
      </c>
      <c r="B90" s="8" t="s">
        <v>111</v>
      </c>
      <c r="C90" s="8" t="s">
        <v>112</v>
      </c>
      <c r="D90" s="26">
        <v>1</v>
      </c>
      <c r="E90" s="27" t="s">
        <v>108</v>
      </c>
      <c r="F90" s="7" t="s">
        <v>113</v>
      </c>
      <c r="G90" s="7" t="s">
        <v>15</v>
      </c>
      <c r="H90" s="7" t="str">
        <f>"20230105"</f>
        <v>20230105</v>
      </c>
      <c r="I90" s="7">
        <v>80.6</v>
      </c>
      <c r="J90" s="7"/>
    </row>
    <row r="91" customFormat="1" ht="28" customHeight="1" spans="1:10">
      <c r="A91" s="10">
        <v>89</v>
      </c>
      <c r="B91" s="8" t="s">
        <v>111</v>
      </c>
      <c r="C91" s="8" t="s">
        <v>112</v>
      </c>
      <c r="D91" s="30"/>
      <c r="E91" s="31"/>
      <c r="F91" s="7" t="s">
        <v>114</v>
      </c>
      <c r="G91" s="7" t="s">
        <v>15</v>
      </c>
      <c r="H91" s="7" t="str">
        <f>"20230104"</f>
        <v>20230104</v>
      </c>
      <c r="I91" s="7">
        <v>78</v>
      </c>
      <c r="J91" s="7"/>
    </row>
    <row r="92" customFormat="1" ht="28" customHeight="1" spans="1:10">
      <c r="A92" s="10">
        <v>90</v>
      </c>
      <c r="B92" s="8" t="s">
        <v>115</v>
      </c>
      <c r="C92" s="8" t="s">
        <v>116</v>
      </c>
      <c r="D92" s="26">
        <v>1</v>
      </c>
      <c r="E92" s="27" t="s">
        <v>108</v>
      </c>
      <c r="F92" s="7" t="s">
        <v>117</v>
      </c>
      <c r="G92" s="7" t="s">
        <v>15</v>
      </c>
      <c r="H92" s="7" t="str">
        <f>"20230113"</f>
        <v>20230113</v>
      </c>
      <c r="I92" s="19">
        <v>74.9</v>
      </c>
      <c r="J92" s="7"/>
    </row>
    <row r="93" customFormat="1" ht="28" customHeight="1" spans="1:10">
      <c r="A93" s="10">
        <v>91</v>
      </c>
      <c r="B93" s="8" t="s">
        <v>115</v>
      </c>
      <c r="C93" s="8" t="s">
        <v>116</v>
      </c>
      <c r="D93" s="30"/>
      <c r="E93" s="31"/>
      <c r="F93" s="7" t="s">
        <v>118</v>
      </c>
      <c r="G93" s="7" t="s">
        <v>15</v>
      </c>
      <c r="H93" s="7" t="str">
        <f>"20230114"</f>
        <v>20230114</v>
      </c>
      <c r="I93" s="19">
        <v>67.4</v>
      </c>
      <c r="J93" s="7"/>
    </row>
    <row r="94" customFormat="1" ht="28" customHeight="1" spans="1:10">
      <c r="A94" s="10">
        <v>92</v>
      </c>
      <c r="B94" s="8" t="s">
        <v>119</v>
      </c>
      <c r="C94" s="8" t="s">
        <v>120</v>
      </c>
      <c r="D94" s="26">
        <v>1</v>
      </c>
      <c r="E94" s="27" t="s">
        <v>108</v>
      </c>
      <c r="F94" s="7" t="s">
        <v>121</v>
      </c>
      <c r="G94" s="7" t="s">
        <v>17</v>
      </c>
      <c r="H94" s="7" t="str">
        <f>"20230117"</f>
        <v>20230117</v>
      </c>
      <c r="I94" s="7">
        <v>76.6</v>
      </c>
      <c r="J94" s="7"/>
    </row>
    <row r="95" customFormat="1" ht="28" customHeight="1" spans="1:10">
      <c r="A95" s="10">
        <v>93</v>
      </c>
      <c r="B95" s="8" t="s">
        <v>119</v>
      </c>
      <c r="C95" s="8" t="s">
        <v>120</v>
      </c>
      <c r="D95" s="30"/>
      <c r="E95" s="31"/>
      <c r="F95" s="7" t="s">
        <v>122</v>
      </c>
      <c r="G95" s="7" t="s">
        <v>17</v>
      </c>
      <c r="H95" s="7" t="str">
        <f>"20230115"</f>
        <v>20230115</v>
      </c>
      <c r="I95" s="19">
        <v>70.7</v>
      </c>
      <c r="J95" s="7"/>
    </row>
    <row r="96" customFormat="1" ht="15" customHeight="1" spans="1:10">
      <c r="A96" s="10">
        <v>94</v>
      </c>
      <c r="B96" s="8" t="s">
        <v>123</v>
      </c>
      <c r="C96" s="8" t="s">
        <v>124</v>
      </c>
      <c r="D96" s="26">
        <v>1</v>
      </c>
      <c r="E96" s="27" t="s">
        <v>13</v>
      </c>
      <c r="F96" s="7" t="s">
        <v>125</v>
      </c>
      <c r="G96" s="7" t="s">
        <v>15</v>
      </c>
      <c r="H96" s="7" t="str">
        <f>"20231110"</f>
        <v>20231110</v>
      </c>
      <c r="I96" s="7">
        <v>73.2</v>
      </c>
      <c r="J96" s="7"/>
    </row>
    <row r="97" customFormat="1" ht="15" customHeight="1" spans="1:10">
      <c r="A97" s="10">
        <v>95</v>
      </c>
      <c r="B97" s="8" t="s">
        <v>123</v>
      </c>
      <c r="C97" s="8" t="s">
        <v>124</v>
      </c>
      <c r="D97" s="30"/>
      <c r="E97" s="31"/>
      <c r="F97" s="7" t="s">
        <v>126</v>
      </c>
      <c r="G97" s="7" t="s">
        <v>15</v>
      </c>
      <c r="H97" s="7" t="str">
        <f>"20231115"</f>
        <v>20231115</v>
      </c>
      <c r="I97" s="7">
        <v>72.9</v>
      </c>
      <c r="J97" s="7"/>
    </row>
    <row r="98" customFormat="1" ht="15" customHeight="1" spans="1:10">
      <c r="A98" s="10">
        <v>96</v>
      </c>
      <c r="B98" s="11" t="s">
        <v>123</v>
      </c>
      <c r="C98" s="11" t="s">
        <v>127</v>
      </c>
      <c r="D98" s="26">
        <v>1</v>
      </c>
      <c r="E98" s="27" t="s">
        <v>13</v>
      </c>
      <c r="F98" s="10" t="s">
        <v>128</v>
      </c>
      <c r="G98" s="10" t="s">
        <v>15</v>
      </c>
      <c r="H98" s="10" t="str">
        <f>"20231302"</f>
        <v>20231302</v>
      </c>
      <c r="I98" s="19">
        <v>61</v>
      </c>
      <c r="J98" s="10"/>
    </row>
    <row r="99" customFormat="1" ht="15" customHeight="1" spans="1:10">
      <c r="A99" s="10">
        <v>97</v>
      </c>
      <c r="B99" s="11" t="s">
        <v>123</v>
      </c>
      <c r="C99" s="11" t="s">
        <v>127</v>
      </c>
      <c r="D99" s="30"/>
      <c r="E99" s="31"/>
      <c r="F99" s="10" t="s">
        <v>129</v>
      </c>
      <c r="G99" s="10" t="s">
        <v>17</v>
      </c>
      <c r="H99" s="10" t="str">
        <f>"20231301"</f>
        <v>20231301</v>
      </c>
      <c r="I99" s="19">
        <v>60.2</v>
      </c>
      <c r="J99" s="10"/>
    </row>
    <row r="100" customFormat="1" ht="15" customHeight="1" spans="1:10">
      <c r="A100" s="10">
        <v>98</v>
      </c>
      <c r="B100" s="8" t="s">
        <v>130</v>
      </c>
      <c r="C100" s="8" t="s">
        <v>131</v>
      </c>
      <c r="D100" s="26">
        <v>1</v>
      </c>
      <c r="E100" s="27" t="s">
        <v>132</v>
      </c>
      <c r="F100" s="7" t="s">
        <v>133</v>
      </c>
      <c r="G100" s="7" t="s">
        <v>15</v>
      </c>
      <c r="H100" s="7" t="str">
        <f>"20231001"</f>
        <v>20231001</v>
      </c>
      <c r="I100" s="7">
        <v>65.8</v>
      </c>
      <c r="J100" s="7"/>
    </row>
    <row r="101" customFormat="1" ht="15" customHeight="1" spans="1:10">
      <c r="A101" s="10">
        <v>99</v>
      </c>
      <c r="B101" s="8" t="s">
        <v>130</v>
      </c>
      <c r="C101" s="8" t="s">
        <v>131</v>
      </c>
      <c r="D101" s="28"/>
      <c r="E101" s="29"/>
      <c r="F101" s="7" t="s">
        <v>134</v>
      </c>
      <c r="G101" s="7" t="s">
        <v>17</v>
      </c>
      <c r="H101" s="7" t="str">
        <f>"20231003"</f>
        <v>20231003</v>
      </c>
      <c r="I101" s="7">
        <v>60.7</v>
      </c>
      <c r="J101" s="7"/>
    </row>
    <row r="102" customFormat="1" ht="15" customHeight="1" spans="1:10">
      <c r="A102" s="10">
        <v>100</v>
      </c>
      <c r="B102" s="8" t="s">
        <v>130</v>
      </c>
      <c r="C102" s="8" t="s">
        <v>131</v>
      </c>
      <c r="D102" s="28"/>
      <c r="E102" s="29"/>
      <c r="F102" s="7" t="s">
        <v>135</v>
      </c>
      <c r="G102" s="7" t="s">
        <v>17</v>
      </c>
      <c r="H102" s="7" t="str">
        <f>"20231008"</f>
        <v>20231008</v>
      </c>
      <c r="I102" s="7">
        <v>60.7</v>
      </c>
      <c r="J102" s="7"/>
    </row>
    <row r="103" customFormat="1" ht="33" customHeight="1" spans="1:10">
      <c r="A103" s="10">
        <v>101</v>
      </c>
      <c r="B103" s="8" t="s">
        <v>130</v>
      </c>
      <c r="C103" s="8" t="s">
        <v>136</v>
      </c>
      <c r="D103" s="26">
        <v>1</v>
      </c>
      <c r="E103" s="27" t="s">
        <v>108</v>
      </c>
      <c r="F103" s="7" t="s">
        <v>137</v>
      </c>
      <c r="G103" s="7" t="s">
        <v>15</v>
      </c>
      <c r="H103" s="7" t="str">
        <f>"20230122"</f>
        <v>20230122</v>
      </c>
      <c r="I103" s="32">
        <v>80.9</v>
      </c>
      <c r="J103" s="7"/>
    </row>
    <row r="104" customFormat="1" ht="33" customHeight="1" spans="1:10">
      <c r="A104" s="10">
        <v>102</v>
      </c>
      <c r="B104" s="8" t="s">
        <v>130</v>
      </c>
      <c r="C104" s="8" t="s">
        <v>136</v>
      </c>
      <c r="D104" s="30"/>
      <c r="E104" s="31"/>
      <c r="F104" s="7" t="s">
        <v>138</v>
      </c>
      <c r="G104" s="7" t="s">
        <v>15</v>
      </c>
      <c r="H104" s="7" t="str">
        <f>"20230120"</f>
        <v>20230120</v>
      </c>
      <c r="I104" s="7">
        <v>76.1</v>
      </c>
      <c r="J104" s="7"/>
    </row>
    <row r="105" customFormat="1" ht="33" customHeight="1" spans="1:10">
      <c r="A105" s="10">
        <v>103</v>
      </c>
      <c r="B105" s="8" t="s">
        <v>139</v>
      </c>
      <c r="C105" s="8" t="s">
        <v>140</v>
      </c>
      <c r="D105" s="26">
        <v>1</v>
      </c>
      <c r="E105" s="27" t="s">
        <v>141</v>
      </c>
      <c r="F105" s="7" t="s">
        <v>142</v>
      </c>
      <c r="G105" s="7" t="s">
        <v>15</v>
      </c>
      <c r="H105" s="7" t="str">
        <f>"20230126"</f>
        <v>20230126</v>
      </c>
      <c r="I105" s="7">
        <v>63</v>
      </c>
      <c r="J105" s="7"/>
    </row>
    <row r="106" customFormat="1" ht="33" customHeight="1" spans="1:10">
      <c r="A106" s="10">
        <v>104</v>
      </c>
      <c r="B106" s="8" t="s">
        <v>143</v>
      </c>
      <c r="C106" s="8" t="s">
        <v>144</v>
      </c>
      <c r="D106" s="26">
        <v>1</v>
      </c>
      <c r="E106" s="27" t="s">
        <v>108</v>
      </c>
      <c r="F106" s="7" t="s">
        <v>145</v>
      </c>
      <c r="G106" s="7" t="s">
        <v>15</v>
      </c>
      <c r="H106" s="7" t="str">
        <f>"20230130"</f>
        <v>20230130</v>
      </c>
      <c r="I106" s="7">
        <v>80.9</v>
      </c>
      <c r="J106" s="7"/>
    </row>
    <row r="107" customFormat="1" ht="33" customHeight="1" spans="1:10">
      <c r="A107" s="10">
        <v>105</v>
      </c>
      <c r="B107" s="8" t="s">
        <v>143</v>
      </c>
      <c r="C107" s="8" t="s">
        <v>144</v>
      </c>
      <c r="D107" s="30"/>
      <c r="E107" s="31"/>
      <c r="F107" s="7" t="s">
        <v>146</v>
      </c>
      <c r="G107" s="7" t="s">
        <v>17</v>
      </c>
      <c r="H107" s="7" t="str">
        <f>"20230129"</f>
        <v>20230129</v>
      </c>
      <c r="I107" s="19">
        <v>76.5</v>
      </c>
      <c r="J107" s="7"/>
    </row>
  </sheetData>
  <autoFilter ref="B2:J83">
    <sortState ref="B2:J83">
      <sortCondition ref="I2" descending="1"/>
    </sortState>
    <extLst/>
  </autoFilter>
  <sortState ref="B3:N451">
    <sortCondition ref="H3:H451"/>
  </sortState>
  <mergeCells count="27">
    <mergeCell ref="A1:J1"/>
    <mergeCell ref="D3:D32"/>
    <mergeCell ref="D33:D77"/>
    <mergeCell ref="D78:D83"/>
    <mergeCell ref="D84:D87"/>
    <mergeCell ref="D88:D89"/>
    <mergeCell ref="D90:D91"/>
    <mergeCell ref="D92:D93"/>
    <mergeCell ref="D94:D95"/>
    <mergeCell ref="D96:D97"/>
    <mergeCell ref="D98:D99"/>
    <mergeCell ref="D100:D102"/>
    <mergeCell ref="D103:D104"/>
    <mergeCell ref="D106:D107"/>
    <mergeCell ref="E3:E32"/>
    <mergeCell ref="E33:E77"/>
    <mergeCell ref="E78:E83"/>
    <mergeCell ref="E84:E87"/>
    <mergeCell ref="E88:E89"/>
    <mergeCell ref="E90:E91"/>
    <mergeCell ref="E92:E93"/>
    <mergeCell ref="E94:E95"/>
    <mergeCell ref="E96:E97"/>
    <mergeCell ref="E98:E99"/>
    <mergeCell ref="E100:E102"/>
    <mergeCell ref="E103:E104"/>
    <mergeCell ref="E106:E107"/>
  </mergeCells>
  <printOptions horizontalCentered="1"/>
  <pageMargins left="0.393055555555556" right="0.393055555555556" top="0.590277777777778" bottom="0.472222222222222" header="0" footer="0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2024-01-09T08:48:00Z</dcterms:created>
  <dcterms:modified xsi:type="dcterms:W3CDTF">2024-01-17T02:04:56Z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6932ACEE37054D57BE5B4EF875A84C20_13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